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5570" windowHeight="9750"/>
  </bookViews>
  <sheets>
    <sheet name="Tabelle1" sheetId="1" r:id="rId1"/>
    <sheet name="Tabelle2" sheetId="2" r:id="rId2"/>
    <sheet name="Tabelle3" sheetId="3" r:id="rId3"/>
  </sheets>
  <calcPr calcId="145620"/>
</workbook>
</file>

<file path=xl/calcChain.xml><?xml version="1.0" encoding="utf-8"?>
<calcChain xmlns="http://schemas.openxmlformats.org/spreadsheetml/2006/main">
  <c r="P45" i="1" l="1"/>
  <c r="P46" i="1"/>
  <c r="P47" i="1"/>
  <c r="P44" i="1"/>
  <c r="N48" i="1"/>
  <c r="N49" i="1" s="1"/>
  <c r="M48" i="1"/>
  <c r="M49" i="1" s="1"/>
  <c r="L48" i="1"/>
  <c r="L49" i="1" s="1"/>
  <c r="K48" i="1"/>
  <c r="K49" i="1" s="1"/>
  <c r="J48" i="1"/>
  <c r="J49" i="1" s="1"/>
  <c r="I48" i="1"/>
  <c r="I49" i="1" s="1"/>
  <c r="H48" i="1"/>
  <c r="H49" i="1" s="1"/>
  <c r="G48" i="1"/>
  <c r="G49" i="1" s="1"/>
  <c r="F48" i="1"/>
  <c r="F49" i="1" s="1"/>
  <c r="O47" i="1"/>
  <c r="O46" i="1"/>
  <c r="O45" i="1"/>
  <c r="O44" i="1"/>
  <c r="N34" i="1"/>
  <c r="M34" i="1"/>
  <c r="L34" i="1"/>
  <c r="K34" i="1"/>
  <c r="J34" i="1"/>
  <c r="I34" i="1"/>
  <c r="H34" i="1"/>
  <c r="G34" i="1"/>
  <c r="F34" i="1"/>
  <c r="L23" i="1"/>
  <c r="I23" i="1"/>
  <c r="F23" i="1"/>
  <c r="M22" i="1"/>
  <c r="J22" i="1"/>
  <c r="G22" i="1"/>
  <c r="P8" i="1"/>
  <c r="P9" i="1"/>
  <c r="P10" i="1"/>
  <c r="P7" i="1"/>
  <c r="O10" i="1"/>
  <c r="N11" i="1"/>
  <c r="M11" i="1"/>
  <c r="M12" i="1" s="1"/>
  <c r="L11" i="1"/>
  <c r="K11" i="1"/>
  <c r="J11" i="1"/>
  <c r="J12" i="1" s="1"/>
  <c r="I11" i="1"/>
  <c r="I12" i="1" s="1"/>
  <c r="H11" i="1"/>
  <c r="G11" i="1"/>
  <c r="N12" i="1"/>
  <c r="H12" i="1"/>
  <c r="F11" i="1"/>
  <c r="O9" i="1"/>
  <c r="O8" i="1"/>
  <c r="O7" i="1"/>
  <c r="L12" i="1"/>
  <c r="K12" i="1"/>
  <c r="G12" i="1"/>
  <c r="F12" i="1"/>
</calcChain>
</file>

<file path=xl/sharedStrings.xml><?xml version="1.0" encoding="utf-8"?>
<sst xmlns="http://schemas.openxmlformats.org/spreadsheetml/2006/main" count="200" uniqueCount="42">
  <si>
    <t>BIDS</t>
  </si>
  <si>
    <t>Gas year</t>
  </si>
  <si>
    <t>2022/2023</t>
  </si>
  <si>
    <t>2023/2024</t>
  </si>
  <si>
    <t>2024/2025</t>
  </si>
  <si>
    <t>Bid ranking according to willingness to pay</t>
  </si>
  <si>
    <t>Offered capacity (kWh/h/a)</t>
  </si>
  <si>
    <t>Requested capacity by network user</t>
  </si>
  <si>
    <t>Indicative bid price levels (€/kWh/a)</t>
  </si>
  <si>
    <t>IP2 HU-&gt;AT</t>
  </si>
  <si>
    <t>IP1 RO-&gt;HU</t>
  </si>
  <si>
    <t>IP1 HU-&gt;RO</t>
  </si>
  <si>
    <t>P level</t>
  </si>
  <si>
    <t>Participant 1</t>
  </si>
  <si>
    <t>P0</t>
  </si>
  <si>
    <t>Participant 2</t>
  </si>
  <si>
    <t>Participant 3</t>
  </si>
  <si>
    <t>Participant 4</t>
  </si>
  <si>
    <t>Evaluation of the Bids</t>
  </si>
  <si>
    <t>Overbooking?</t>
  </si>
  <si>
    <t>Sum of bids</t>
  </si>
  <si>
    <t>No</t>
  </si>
  <si>
    <t>Yes</t>
  </si>
  <si>
    <t>Allocated capacity by network user</t>
  </si>
  <si>
    <t>Across years</t>
  </si>
  <si>
    <t>Across IPs</t>
  </si>
  <si>
    <t>Quantity</t>
  </si>
  <si>
    <t>Step 1</t>
  </si>
  <si>
    <t>Step 2</t>
  </si>
  <si>
    <t>FINAL ALLOCATION RESULTS WITH CONDITIONALITIES TAKEN INTO ACCOUNT</t>
  </si>
  <si>
    <t>CASE 1: BIDS RESULT IN OVERBOOKING</t>
  </si>
  <si>
    <t>Total willingness to pay €</t>
  </si>
  <si>
    <t>PROVISONAL ALLOCATION RESULTS WITHOUT CONDITIONALITIES TAKEN INTO ACCOUNT</t>
  </si>
  <si>
    <t>The required conditionality does not have to be applied</t>
  </si>
  <si>
    <t>No required conditionality</t>
  </si>
  <si>
    <t>Conditional bidding applied for the Open Season</t>
  </si>
  <si>
    <t>The required conditionality (quantity) has to be applied</t>
  </si>
  <si>
    <t>No conditionality had to be applied</t>
  </si>
  <si>
    <t>The quantity conditionality had to be applied</t>
  </si>
  <si>
    <t>There was no required conditionality</t>
  </si>
  <si>
    <t>CASE 2: BIDS DO NOT RESULT IN OVERBOOKING</t>
  </si>
  <si>
    <t>Due to having applied Particpant 3's conditionality, Participant 4's quantity could be fulfilled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</si>
</sst>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7">
    <xf numFmtId="0" fontId="0" fillId="0" borderId="0" xfId="0"/>
    <xf numFmtId="165" fontId="5" fillId="0" borderId="11" xfId="1" applyNumberFormat="1" applyFont="1" applyBorder="1" applyAlignment="1">
      <alignment horizontal="center" vertical="center"/>
    </xf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0" borderId="0" xfId="1" applyNumberFormat="1" applyFont="1" applyBorder="1"/>
    <xf numFmtId="165" fontId="0" fillId="0" borderId="7" xfId="1" applyNumberFormat="1" applyFont="1" applyBorder="1"/>
    <xf numFmtId="165" fontId="5" fillId="0" borderId="14" xfId="1" applyNumberFormat="1" applyFont="1" applyBorder="1" applyAlignment="1">
      <alignment horizontal="center" vertical="center"/>
    </xf>
    <xf numFmtId="165" fontId="0" fillId="0" borderId="3" xfId="1" applyNumberFormat="1" applyFont="1" applyBorder="1"/>
    <xf numFmtId="165" fontId="0" fillId="0" borderId="6" xfId="1" applyNumberFormat="1" applyFont="1" applyBorder="1"/>
    <xf numFmtId="165" fontId="5" fillId="0" borderId="13" xfId="1" applyNumberFormat="1" applyFont="1" applyBorder="1" applyAlignment="1">
      <alignment horizontal="center" vertical="center"/>
    </xf>
    <xf numFmtId="0" fontId="3" fillId="0" borderId="0" xfId="0" applyFont="1" applyBorder="1"/>
    <xf numFmtId="0" fontId="0" fillId="0" borderId="3" xfId="0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/>
    <xf numFmtId="0" fontId="5" fillId="0" borderId="35" xfId="0" applyFont="1" applyBorder="1"/>
    <xf numFmtId="165" fontId="0" fillId="0" borderId="18" xfId="1" applyNumberFormat="1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25" xfId="1" applyNumberFormat="1" applyFont="1" applyBorder="1"/>
    <xf numFmtId="0" fontId="0" fillId="0" borderId="24" xfId="0" applyBorder="1" applyAlignment="1">
      <alignment horizontal="center" vertical="center"/>
    </xf>
    <xf numFmtId="165" fontId="0" fillId="0" borderId="24" xfId="1" applyNumberFormat="1" applyFont="1" applyBorder="1"/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36" xfId="0" applyBorder="1"/>
    <xf numFmtId="0" fontId="0" fillId="0" borderId="37" xfId="0" applyBorder="1"/>
    <xf numFmtId="165" fontId="0" fillId="0" borderId="38" xfId="0" applyNumberFormat="1" applyBorder="1"/>
    <xf numFmtId="164" fontId="5" fillId="0" borderId="4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164" fontId="5" fillId="0" borderId="9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" xfId="0" applyFont="1" applyBorder="1" applyAlignment="1"/>
    <xf numFmtId="0" fontId="3" fillId="0" borderId="25" xfId="0" applyFont="1" applyBorder="1" applyAlignment="1"/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65" fontId="1" fillId="0" borderId="39" xfId="1" applyNumberFormat="1" applyFont="1" applyFill="1" applyBorder="1"/>
    <xf numFmtId="165" fontId="1" fillId="0" borderId="36" xfId="1" applyNumberFormat="1" applyFont="1" applyFill="1" applyBorder="1"/>
    <xf numFmtId="165" fontId="1" fillId="0" borderId="37" xfId="1" applyNumberFormat="1" applyFont="1" applyFill="1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164" fontId="5" fillId="0" borderId="7" xfId="1" applyFont="1" applyBorder="1" applyAlignment="1">
      <alignment horizontal="center" vertical="center"/>
    </xf>
    <xf numFmtId="164" fontId="5" fillId="0" borderId="10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0" fillId="5" borderId="15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165" fontId="0" fillId="2" borderId="4" xfId="1" applyNumberFormat="1" applyFont="1" applyFill="1" applyBorder="1"/>
    <xf numFmtId="165" fontId="0" fillId="2" borderId="2" xfId="1" applyNumberFormat="1" applyFont="1" applyFill="1" applyBorder="1"/>
    <xf numFmtId="165" fontId="1" fillId="2" borderId="36" xfId="1" applyNumberFormat="1" applyFont="1" applyFill="1" applyBorder="1"/>
    <xf numFmtId="0" fontId="0" fillId="2" borderId="0" xfId="0" applyFill="1"/>
    <xf numFmtId="0" fontId="0" fillId="2" borderId="43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6" borderId="0" xfId="0" applyFill="1" applyAlignment="1">
      <alignment horizontal="left" wrapText="1"/>
    </xf>
    <xf numFmtId="165" fontId="1" fillId="6" borderId="36" xfId="1" applyNumberFormat="1" applyFont="1" applyFill="1" applyBorder="1"/>
    <xf numFmtId="0" fontId="0" fillId="4" borderId="15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abSelected="1" zoomScaleNormal="100" workbookViewId="0">
      <selection activeCell="R29" sqref="R29"/>
    </sheetView>
  </sheetViews>
  <sheetFormatPr defaultColWidth="11.42578125" defaultRowHeight="15" x14ac:dyDescent="0.25"/>
  <cols>
    <col min="1" max="1" width="14.140625" customWidth="1"/>
    <col min="2" max="2" width="7" bestFit="1" customWidth="1"/>
    <col min="3" max="3" width="10.85546875" bestFit="1" customWidth="1"/>
    <col min="4" max="4" width="11.140625" bestFit="1" customWidth="1"/>
    <col min="5" max="5" width="12.42578125" customWidth="1"/>
    <col min="6" max="6" width="10.85546875" bestFit="1" customWidth="1"/>
    <col min="7" max="8" width="11.140625" bestFit="1" customWidth="1"/>
    <col min="9" max="9" width="11.28515625" bestFit="1" customWidth="1"/>
    <col min="10" max="11" width="11.140625" bestFit="1" customWidth="1"/>
    <col min="12" max="12" width="10.85546875" bestFit="1" customWidth="1"/>
    <col min="13" max="14" width="11.140625" bestFit="1" customWidth="1"/>
    <col min="15" max="15" width="12.28515625" customWidth="1"/>
    <col min="16" max="16" width="13.42578125" customWidth="1"/>
    <col min="17" max="17" width="11.85546875" bestFit="1" customWidth="1"/>
    <col min="18" max="18" width="9.7109375" bestFit="1" customWidth="1"/>
    <col min="19" max="19" width="8.7109375" bestFit="1" customWidth="1"/>
  </cols>
  <sheetData>
    <row r="1" spans="1:19" ht="15.75" thickBot="1" x14ac:dyDescent="0.3">
      <c r="A1" s="52" t="s">
        <v>18</v>
      </c>
      <c r="B1" s="99" t="s">
        <v>30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  <c r="O1" s="68"/>
      <c r="P1" s="69"/>
      <c r="Q1" s="65"/>
    </row>
    <row r="2" spans="1:19" ht="15.75" customHeight="1" x14ac:dyDescent="0.25">
      <c r="A2" s="53"/>
      <c r="B2" s="22" t="s">
        <v>1</v>
      </c>
      <c r="C2" s="23"/>
      <c r="D2" s="23"/>
      <c r="E2" s="23"/>
      <c r="F2" s="22" t="s">
        <v>2</v>
      </c>
      <c r="G2" s="23"/>
      <c r="H2" s="24"/>
      <c r="I2" s="22" t="s">
        <v>3</v>
      </c>
      <c r="J2" s="23"/>
      <c r="K2" s="24"/>
      <c r="L2" s="22" t="s">
        <v>4</v>
      </c>
      <c r="M2" s="23"/>
      <c r="N2" s="24"/>
      <c r="O2" s="42" t="s">
        <v>31</v>
      </c>
      <c r="P2" s="70" t="s">
        <v>5</v>
      </c>
      <c r="Q2" s="70" t="s">
        <v>35</v>
      </c>
      <c r="R2" s="92"/>
      <c r="S2" s="93"/>
    </row>
    <row r="3" spans="1:19" x14ac:dyDescent="0.25">
      <c r="A3" s="53"/>
      <c r="B3" s="31" t="s">
        <v>6</v>
      </c>
      <c r="C3" s="41"/>
      <c r="D3" s="41"/>
      <c r="E3" s="41"/>
      <c r="F3" s="9">
        <v>5577676</v>
      </c>
      <c r="G3" s="1">
        <v>4648063</v>
      </c>
      <c r="H3" s="6">
        <v>3149722</v>
      </c>
      <c r="I3" s="9">
        <v>5577676</v>
      </c>
      <c r="J3" s="1">
        <v>4648063</v>
      </c>
      <c r="K3" s="6">
        <v>3149722</v>
      </c>
      <c r="L3" s="9">
        <v>5577676</v>
      </c>
      <c r="M3" s="1">
        <v>4648063</v>
      </c>
      <c r="N3" s="6">
        <v>3149722</v>
      </c>
      <c r="O3" s="43"/>
      <c r="P3" s="71"/>
      <c r="Q3" s="71"/>
      <c r="R3" s="94"/>
      <c r="S3" s="95"/>
    </row>
    <row r="4" spans="1:19" ht="15.75" thickBot="1" x14ac:dyDescent="0.3">
      <c r="A4" s="53"/>
      <c r="B4" s="31" t="s">
        <v>0</v>
      </c>
      <c r="C4" s="41"/>
      <c r="D4" s="41"/>
      <c r="E4" s="41"/>
      <c r="F4" s="44" t="s">
        <v>7</v>
      </c>
      <c r="G4" s="45"/>
      <c r="H4" s="46"/>
      <c r="I4" s="44" t="s">
        <v>7</v>
      </c>
      <c r="J4" s="45"/>
      <c r="K4" s="46"/>
      <c r="L4" s="44" t="s">
        <v>7</v>
      </c>
      <c r="M4" s="45"/>
      <c r="N4" s="46"/>
      <c r="O4" s="43"/>
      <c r="P4" s="71"/>
      <c r="Q4" s="71"/>
      <c r="R4" s="94"/>
      <c r="S4" s="95"/>
    </row>
    <row r="5" spans="1:19" x14ac:dyDescent="0.25">
      <c r="A5" s="53"/>
      <c r="B5" s="47" t="s">
        <v>8</v>
      </c>
      <c r="C5" s="48"/>
      <c r="D5" s="48"/>
      <c r="E5" s="49"/>
      <c r="F5" s="50" t="s">
        <v>9</v>
      </c>
      <c r="G5" s="29" t="s">
        <v>10</v>
      </c>
      <c r="H5" s="25" t="s">
        <v>11</v>
      </c>
      <c r="I5" s="27" t="s">
        <v>9</v>
      </c>
      <c r="J5" s="29" t="s">
        <v>10</v>
      </c>
      <c r="K5" s="25" t="s">
        <v>11</v>
      </c>
      <c r="L5" s="27" t="s">
        <v>9</v>
      </c>
      <c r="M5" s="29" t="s">
        <v>10</v>
      </c>
      <c r="N5" s="25" t="s">
        <v>11</v>
      </c>
      <c r="O5" s="43"/>
      <c r="P5" s="71"/>
      <c r="Q5" s="96"/>
      <c r="R5" s="97"/>
      <c r="S5" s="98"/>
    </row>
    <row r="6" spans="1:19" ht="15.75" thickBot="1" x14ac:dyDescent="0.3">
      <c r="A6" s="54"/>
      <c r="B6" s="12" t="s">
        <v>12</v>
      </c>
      <c r="C6" s="13" t="s">
        <v>9</v>
      </c>
      <c r="D6" s="13" t="s">
        <v>10</v>
      </c>
      <c r="E6" s="14" t="s">
        <v>11</v>
      </c>
      <c r="F6" s="51"/>
      <c r="G6" s="30"/>
      <c r="H6" s="26"/>
      <c r="I6" s="28"/>
      <c r="J6" s="30"/>
      <c r="K6" s="26"/>
      <c r="L6" s="28"/>
      <c r="M6" s="30"/>
      <c r="N6" s="26"/>
      <c r="O6" s="43"/>
      <c r="P6" s="72"/>
      <c r="Q6" s="73" t="s">
        <v>24</v>
      </c>
      <c r="R6" s="74" t="s">
        <v>25</v>
      </c>
      <c r="S6" s="75" t="s">
        <v>26</v>
      </c>
    </row>
    <row r="7" spans="1:19" ht="15.75" thickBot="1" x14ac:dyDescent="0.3">
      <c r="A7" s="11" t="s">
        <v>13</v>
      </c>
      <c r="B7" s="22" t="s">
        <v>14</v>
      </c>
      <c r="C7" s="62">
        <v>4</v>
      </c>
      <c r="D7" s="62">
        <v>5</v>
      </c>
      <c r="E7" s="89">
        <v>3</v>
      </c>
      <c r="F7" s="4">
        <v>2000000</v>
      </c>
      <c r="G7" s="4">
        <v>2000000</v>
      </c>
      <c r="H7" s="5">
        <v>0</v>
      </c>
      <c r="I7" s="8">
        <v>2000000</v>
      </c>
      <c r="J7" s="4">
        <v>2000000</v>
      </c>
      <c r="K7" s="5">
        <v>0</v>
      </c>
      <c r="L7" s="8">
        <v>2000000</v>
      </c>
      <c r="M7" s="4">
        <v>2000000</v>
      </c>
      <c r="N7" s="4">
        <v>0</v>
      </c>
      <c r="O7" s="20">
        <f>$C$7*(F7+I7+L7)+$D$7*(G7+J7+M7)+$E$7*(H7+K7+N7)</f>
        <v>54000000</v>
      </c>
      <c r="P7" s="66">
        <f>RANK(O7,$O$7:$O$10,0)</f>
        <v>1</v>
      </c>
      <c r="Q7" s="76" t="s">
        <v>22</v>
      </c>
      <c r="R7" s="82" t="s">
        <v>22</v>
      </c>
      <c r="S7" s="83" t="s">
        <v>22</v>
      </c>
    </row>
    <row r="8" spans="1:19" ht="15.75" thickBot="1" x14ac:dyDescent="0.3">
      <c r="A8" s="21" t="s">
        <v>15</v>
      </c>
      <c r="B8" s="31"/>
      <c r="C8" s="63"/>
      <c r="D8" s="63"/>
      <c r="E8" s="90"/>
      <c r="F8" s="2">
        <v>1800000</v>
      </c>
      <c r="G8" s="2">
        <v>1800000</v>
      </c>
      <c r="H8" s="3">
        <v>100000</v>
      </c>
      <c r="I8" s="2">
        <v>1800000</v>
      </c>
      <c r="J8" s="2">
        <v>1800000</v>
      </c>
      <c r="K8" s="3">
        <v>100000</v>
      </c>
      <c r="L8" s="2">
        <v>1800000</v>
      </c>
      <c r="M8" s="2">
        <v>1800000</v>
      </c>
      <c r="N8" s="2">
        <v>100000</v>
      </c>
      <c r="O8" s="15">
        <f t="shared" ref="O8:O11" si="0">$C$7*(F8+I8+L8)+$D$7*(G8+J8+M8)+$E$7*(H8+K8+N8)</f>
        <v>49500000</v>
      </c>
      <c r="P8" s="66">
        <f t="shared" ref="P8:P10" si="1">RANK(O8,$O$7:$O$10,0)</f>
        <v>2</v>
      </c>
      <c r="Q8" s="77" t="s">
        <v>22</v>
      </c>
      <c r="R8" s="84" t="s">
        <v>22</v>
      </c>
      <c r="S8" s="85" t="s">
        <v>22</v>
      </c>
    </row>
    <row r="9" spans="1:19" ht="15.75" thickBot="1" x14ac:dyDescent="0.3">
      <c r="A9" s="21" t="s">
        <v>16</v>
      </c>
      <c r="B9" s="31"/>
      <c r="C9" s="63"/>
      <c r="D9" s="63"/>
      <c r="E9" s="90"/>
      <c r="F9" s="2">
        <v>1000000</v>
      </c>
      <c r="G9" s="2">
        <v>1000000</v>
      </c>
      <c r="H9" s="3">
        <v>1600000</v>
      </c>
      <c r="I9" s="7">
        <v>1300000</v>
      </c>
      <c r="J9" s="2">
        <v>1300000</v>
      </c>
      <c r="K9" s="3">
        <v>1600000</v>
      </c>
      <c r="L9" s="7">
        <v>1500000</v>
      </c>
      <c r="M9" s="2">
        <v>1500000</v>
      </c>
      <c r="N9" s="2">
        <v>1600000</v>
      </c>
      <c r="O9" s="20">
        <f t="shared" si="0"/>
        <v>48600000</v>
      </c>
      <c r="P9" s="66">
        <f t="shared" si="1"/>
        <v>3</v>
      </c>
      <c r="Q9" s="77" t="s">
        <v>21</v>
      </c>
      <c r="R9" s="84" t="s">
        <v>21</v>
      </c>
      <c r="S9" s="85" t="s">
        <v>22</v>
      </c>
    </row>
    <row r="10" spans="1:19" ht="15.75" thickBot="1" x14ac:dyDescent="0.3">
      <c r="A10" s="21" t="s">
        <v>17</v>
      </c>
      <c r="B10" s="88"/>
      <c r="C10" s="64"/>
      <c r="D10" s="64"/>
      <c r="E10" s="91"/>
      <c r="F10" s="2">
        <v>1000000</v>
      </c>
      <c r="G10" s="2">
        <v>500000</v>
      </c>
      <c r="H10" s="3">
        <v>0</v>
      </c>
      <c r="I10" s="2">
        <v>1000000</v>
      </c>
      <c r="J10" s="2">
        <v>500000</v>
      </c>
      <c r="K10" s="3">
        <v>0</v>
      </c>
      <c r="L10" s="16">
        <v>1000000</v>
      </c>
      <c r="M10" s="17">
        <v>500000</v>
      </c>
      <c r="N10" s="18">
        <v>0</v>
      </c>
      <c r="O10" s="20">
        <f t="shared" si="0"/>
        <v>19500000</v>
      </c>
      <c r="P10" s="55">
        <f t="shared" si="1"/>
        <v>4</v>
      </c>
      <c r="Q10" s="78" t="s">
        <v>21</v>
      </c>
      <c r="R10" s="86" t="s">
        <v>21</v>
      </c>
      <c r="S10" s="87" t="s">
        <v>21</v>
      </c>
    </row>
    <row r="11" spans="1:19" ht="15.75" thickBot="1" x14ac:dyDescent="0.3">
      <c r="A11" s="55" t="s">
        <v>20</v>
      </c>
      <c r="B11" s="56"/>
      <c r="C11" s="57"/>
      <c r="D11" s="57"/>
      <c r="E11" s="58"/>
      <c r="F11" s="2">
        <f>SUM(F7:F10)</f>
        <v>5800000</v>
      </c>
      <c r="G11" s="2">
        <f t="shared" ref="G11:N11" si="2">SUM(G7:G10)</f>
        <v>5300000</v>
      </c>
      <c r="H11" s="3">
        <f t="shared" si="2"/>
        <v>1700000</v>
      </c>
      <c r="I11" s="2">
        <f t="shared" si="2"/>
        <v>6100000</v>
      </c>
      <c r="J11" s="2">
        <f t="shared" si="2"/>
        <v>5600000</v>
      </c>
      <c r="K11" s="3">
        <f t="shared" si="2"/>
        <v>1700000</v>
      </c>
      <c r="L11" s="2">
        <f t="shared" si="2"/>
        <v>6300000</v>
      </c>
      <c r="M11" s="2">
        <f t="shared" si="2"/>
        <v>5800000</v>
      </c>
      <c r="N11" s="3">
        <f t="shared" si="2"/>
        <v>1700000</v>
      </c>
    </row>
    <row r="12" spans="1:19" ht="15.75" thickBot="1" x14ac:dyDescent="0.3">
      <c r="A12" s="55" t="s">
        <v>19</v>
      </c>
      <c r="B12" s="56"/>
      <c r="C12" s="57"/>
      <c r="D12" s="57"/>
      <c r="E12" s="57"/>
      <c r="F12" s="61" t="str">
        <f>IF(F11&gt;F3,"Yes","No")</f>
        <v>Yes</v>
      </c>
      <c r="G12" s="59" t="str">
        <f>IF(G11&gt;G3,"Yes","No")</f>
        <v>Yes</v>
      </c>
      <c r="H12" s="59" t="str">
        <f>IF(H11&gt;H3,"Yes","No")</f>
        <v>No</v>
      </c>
      <c r="I12" s="59" t="str">
        <f>IF(I11&gt;I3,"Yes","No")</f>
        <v>Yes</v>
      </c>
      <c r="J12" s="59" t="str">
        <f>IF(J11&gt;J3,"Yes","No")</f>
        <v>Yes</v>
      </c>
      <c r="K12" s="59" t="str">
        <f>IF(K11&gt;K3,"Yes","No")</f>
        <v>No</v>
      </c>
      <c r="L12" s="59" t="str">
        <f>IF(L11&gt;L3,"Yes","No")</f>
        <v>Yes</v>
      </c>
      <c r="M12" s="59" t="str">
        <f>IF(M11&gt;M3,"Yes","No")</f>
        <v>Yes</v>
      </c>
      <c r="N12" s="60" t="str">
        <f>IF(N11&gt;N3,"Yes","No")</f>
        <v>No</v>
      </c>
    </row>
    <row r="13" spans="1:19" ht="15.75" thickBot="1" x14ac:dyDescent="0.3"/>
    <row r="14" spans="1:19" ht="15.75" thickBot="1" x14ac:dyDescent="0.3">
      <c r="E14" s="10"/>
      <c r="F14" s="35" t="s">
        <v>32</v>
      </c>
      <c r="G14" s="36"/>
      <c r="H14" s="36"/>
      <c r="I14" s="36"/>
      <c r="J14" s="36"/>
      <c r="K14" s="36"/>
      <c r="L14" s="36"/>
      <c r="M14" s="36"/>
      <c r="N14" s="37"/>
    </row>
    <row r="15" spans="1:19" x14ac:dyDescent="0.25">
      <c r="E15" s="115" t="s">
        <v>27</v>
      </c>
      <c r="F15" s="22" t="s">
        <v>2</v>
      </c>
      <c r="G15" s="23"/>
      <c r="H15" s="24"/>
      <c r="I15" s="22" t="s">
        <v>3</v>
      </c>
      <c r="J15" s="23"/>
      <c r="K15" s="24"/>
      <c r="L15" s="22" t="s">
        <v>4</v>
      </c>
      <c r="M15" s="23"/>
      <c r="N15" s="24"/>
    </row>
    <row r="16" spans="1:19" x14ac:dyDescent="0.25">
      <c r="E16" s="116"/>
      <c r="F16" s="9">
        <v>5577676</v>
      </c>
      <c r="G16" s="1">
        <v>4648063</v>
      </c>
      <c r="H16" s="6">
        <v>3149722</v>
      </c>
      <c r="I16" s="9">
        <v>5577676</v>
      </c>
      <c r="J16" s="1">
        <v>4648063</v>
      </c>
      <c r="K16" s="6">
        <v>3149722</v>
      </c>
      <c r="L16" s="9">
        <v>5577676</v>
      </c>
      <c r="M16" s="1">
        <v>4648063</v>
      </c>
      <c r="N16" s="6">
        <v>3149722</v>
      </c>
    </row>
    <row r="17" spans="5:19" ht="15.75" thickBot="1" x14ac:dyDescent="0.3">
      <c r="E17" s="116"/>
      <c r="F17" s="38" t="s">
        <v>23</v>
      </c>
      <c r="G17" s="39"/>
      <c r="H17" s="40"/>
      <c r="I17" s="38" t="s">
        <v>23</v>
      </c>
      <c r="J17" s="39"/>
      <c r="K17" s="40"/>
      <c r="L17" s="38" t="s">
        <v>23</v>
      </c>
      <c r="M17" s="39"/>
      <c r="N17" s="40"/>
    </row>
    <row r="18" spans="5:19" x14ac:dyDescent="0.25">
      <c r="E18" s="116"/>
      <c r="F18" s="22" t="s">
        <v>9</v>
      </c>
      <c r="G18" s="32" t="s">
        <v>10</v>
      </c>
      <c r="H18" s="24" t="s">
        <v>11</v>
      </c>
      <c r="I18" s="22" t="s">
        <v>9</v>
      </c>
      <c r="J18" s="32" t="s">
        <v>10</v>
      </c>
      <c r="K18" s="24" t="s">
        <v>11</v>
      </c>
      <c r="L18" s="22" t="s">
        <v>9</v>
      </c>
      <c r="M18" s="32" t="s">
        <v>10</v>
      </c>
      <c r="N18" s="24" t="s">
        <v>11</v>
      </c>
    </row>
    <row r="19" spans="5:19" ht="15.75" thickBot="1" x14ac:dyDescent="0.3">
      <c r="E19" s="116"/>
      <c r="F19" s="31"/>
      <c r="G19" s="33"/>
      <c r="H19" s="34"/>
      <c r="I19" s="31"/>
      <c r="J19" s="33"/>
      <c r="K19" s="34"/>
      <c r="L19" s="31"/>
      <c r="M19" s="33"/>
      <c r="N19" s="34"/>
    </row>
    <row r="20" spans="5:19" ht="15.75" thickBot="1" x14ac:dyDescent="0.3">
      <c r="E20" s="19" t="s">
        <v>13</v>
      </c>
      <c r="F20" s="7">
        <v>2000000</v>
      </c>
      <c r="G20" s="2">
        <v>2000000</v>
      </c>
      <c r="H20" s="3">
        <v>0</v>
      </c>
      <c r="I20" s="7">
        <v>2000000</v>
      </c>
      <c r="J20" s="2">
        <v>2000000</v>
      </c>
      <c r="K20" s="3">
        <v>0</v>
      </c>
      <c r="L20" s="7">
        <v>2000000</v>
      </c>
      <c r="M20" s="2">
        <v>2000000</v>
      </c>
      <c r="N20" s="3">
        <v>0</v>
      </c>
      <c r="O20" t="s">
        <v>33</v>
      </c>
    </row>
    <row r="21" spans="5:19" ht="15.75" thickBot="1" x14ac:dyDescent="0.3">
      <c r="E21" s="67" t="s">
        <v>15</v>
      </c>
      <c r="F21" s="7">
        <v>1800000</v>
      </c>
      <c r="G21" s="2">
        <v>1800000</v>
      </c>
      <c r="H21" s="3">
        <v>100000</v>
      </c>
      <c r="I21" s="7">
        <v>1800000</v>
      </c>
      <c r="J21" s="2">
        <v>1800000</v>
      </c>
      <c r="K21" s="3">
        <v>100000</v>
      </c>
      <c r="L21" s="7">
        <v>1800000</v>
      </c>
      <c r="M21" s="2">
        <v>1800000</v>
      </c>
      <c r="N21" s="3">
        <v>100000</v>
      </c>
      <c r="O21" t="s">
        <v>33</v>
      </c>
    </row>
    <row r="22" spans="5:19" ht="15.75" thickBot="1" x14ac:dyDescent="0.3">
      <c r="E22" s="19" t="s">
        <v>16</v>
      </c>
      <c r="F22" s="2">
        <v>1000000</v>
      </c>
      <c r="G22" s="107">
        <f>G16-G20-G21</f>
        <v>848063</v>
      </c>
      <c r="H22" s="3">
        <v>1600000</v>
      </c>
      <c r="I22" s="7">
        <v>1300000</v>
      </c>
      <c r="J22" s="107">
        <f>J16-J20-J21</f>
        <v>848063</v>
      </c>
      <c r="K22" s="3">
        <v>1600000</v>
      </c>
      <c r="L22" s="16">
        <v>1500000</v>
      </c>
      <c r="M22" s="108">
        <f>M16-M20-M21</f>
        <v>848063</v>
      </c>
      <c r="N22" s="18">
        <v>1600000</v>
      </c>
      <c r="O22" s="110" t="s">
        <v>36</v>
      </c>
      <c r="P22" s="110"/>
      <c r="Q22" s="110"/>
      <c r="R22" s="110"/>
      <c r="S22" s="110"/>
    </row>
    <row r="23" spans="5:19" ht="15.75" thickBot="1" x14ac:dyDescent="0.3">
      <c r="E23" s="19" t="s">
        <v>17</v>
      </c>
      <c r="F23" s="16">
        <f>F16-F20-F21-F22</f>
        <v>777676</v>
      </c>
      <c r="G23" s="17">
        <v>0</v>
      </c>
      <c r="H23" s="18">
        <v>0</v>
      </c>
      <c r="I23" s="16">
        <f>I16-I20-I21-I22</f>
        <v>477676</v>
      </c>
      <c r="J23" s="17">
        <v>0</v>
      </c>
      <c r="K23" s="18">
        <v>0</v>
      </c>
      <c r="L23" s="16">
        <f>L16-L20-L21-L22</f>
        <v>277676</v>
      </c>
      <c r="M23" s="17">
        <v>0</v>
      </c>
      <c r="N23" s="18">
        <v>0</v>
      </c>
      <c r="O23" t="s">
        <v>34</v>
      </c>
    </row>
    <row r="24" spans="5:19" ht="15.75" thickBot="1" x14ac:dyDescent="0.3"/>
    <row r="25" spans="5:19" ht="15.75" thickBot="1" x14ac:dyDescent="0.3">
      <c r="E25" s="10"/>
      <c r="F25" s="35" t="s">
        <v>29</v>
      </c>
      <c r="G25" s="36"/>
      <c r="H25" s="36"/>
      <c r="I25" s="36"/>
      <c r="J25" s="36"/>
      <c r="K25" s="36"/>
      <c r="L25" s="36"/>
      <c r="M25" s="36"/>
      <c r="N25" s="37"/>
    </row>
    <row r="26" spans="5:19" ht="15" customHeight="1" x14ac:dyDescent="0.25">
      <c r="E26" s="115" t="s">
        <v>28</v>
      </c>
      <c r="F26" s="22" t="s">
        <v>2</v>
      </c>
      <c r="G26" s="23"/>
      <c r="H26" s="24"/>
      <c r="I26" s="22" t="s">
        <v>3</v>
      </c>
      <c r="J26" s="23"/>
      <c r="K26" s="24"/>
      <c r="L26" s="22" t="s">
        <v>4</v>
      </c>
      <c r="M26" s="23"/>
      <c r="N26" s="24"/>
    </row>
    <row r="27" spans="5:19" x14ac:dyDescent="0.25">
      <c r="E27" s="116"/>
      <c r="F27" s="9">
        <v>5577676</v>
      </c>
      <c r="G27" s="1">
        <v>4648063</v>
      </c>
      <c r="H27" s="6">
        <v>3149722</v>
      </c>
      <c r="I27" s="9">
        <v>5577676</v>
      </c>
      <c r="J27" s="1">
        <v>4648063</v>
      </c>
      <c r="K27" s="6">
        <v>3149722</v>
      </c>
      <c r="L27" s="9">
        <v>5577676</v>
      </c>
      <c r="M27" s="1">
        <v>4648063</v>
      </c>
      <c r="N27" s="6">
        <v>3149722</v>
      </c>
    </row>
    <row r="28" spans="5:19" ht="15.75" thickBot="1" x14ac:dyDescent="0.3">
      <c r="E28" s="116"/>
      <c r="F28" s="38" t="s">
        <v>23</v>
      </c>
      <c r="G28" s="39"/>
      <c r="H28" s="40"/>
      <c r="I28" s="38" t="s">
        <v>23</v>
      </c>
      <c r="J28" s="39"/>
      <c r="K28" s="40"/>
      <c r="L28" s="38" t="s">
        <v>23</v>
      </c>
      <c r="M28" s="39"/>
      <c r="N28" s="40"/>
    </row>
    <row r="29" spans="5:19" x14ac:dyDescent="0.25">
      <c r="E29" s="116"/>
      <c r="F29" s="22" t="s">
        <v>9</v>
      </c>
      <c r="G29" s="32" t="s">
        <v>10</v>
      </c>
      <c r="H29" s="24" t="s">
        <v>11</v>
      </c>
      <c r="I29" s="22" t="s">
        <v>9</v>
      </c>
      <c r="J29" s="32" t="s">
        <v>10</v>
      </c>
      <c r="K29" s="24" t="s">
        <v>11</v>
      </c>
      <c r="L29" s="22" t="s">
        <v>9</v>
      </c>
      <c r="M29" s="32" t="s">
        <v>10</v>
      </c>
      <c r="N29" s="24" t="s">
        <v>11</v>
      </c>
    </row>
    <row r="30" spans="5:19" ht="15.75" thickBot="1" x14ac:dyDescent="0.3">
      <c r="E30" s="116"/>
      <c r="F30" s="31"/>
      <c r="G30" s="33"/>
      <c r="H30" s="34"/>
      <c r="I30" s="31"/>
      <c r="J30" s="33"/>
      <c r="K30" s="34"/>
      <c r="L30" s="31"/>
      <c r="M30" s="33"/>
      <c r="N30" s="34"/>
    </row>
    <row r="31" spans="5:19" ht="15.75" thickBot="1" x14ac:dyDescent="0.3">
      <c r="E31" s="19" t="s">
        <v>13</v>
      </c>
      <c r="F31" s="7">
        <v>2000000</v>
      </c>
      <c r="G31" s="2">
        <v>2000000</v>
      </c>
      <c r="H31" s="3">
        <v>0</v>
      </c>
      <c r="I31" s="7">
        <v>2000000</v>
      </c>
      <c r="J31" s="2">
        <v>2000000</v>
      </c>
      <c r="K31" s="3">
        <v>0</v>
      </c>
      <c r="L31" s="7">
        <v>2000000</v>
      </c>
      <c r="M31" s="2">
        <v>2000000</v>
      </c>
      <c r="N31" s="3">
        <v>0</v>
      </c>
      <c r="O31" t="s">
        <v>37</v>
      </c>
    </row>
    <row r="32" spans="5:19" ht="15.75" thickBot="1" x14ac:dyDescent="0.3">
      <c r="E32" s="67" t="s">
        <v>15</v>
      </c>
      <c r="F32" s="7">
        <v>1800000</v>
      </c>
      <c r="G32" s="2">
        <v>1800000</v>
      </c>
      <c r="H32" s="3">
        <v>100000</v>
      </c>
      <c r="I32" s="7">
        <v>1800000</v>
      </c>
      <c r="J32" s="2">
        <v>1800000</v>
      </c>
      <c r="K32" s="3">
        <v>100000</v>
      </c>
      <c r="L32" s="7">
        <v>1800000</v>
      </c>
      <c r="M32" s="2">
        <v>1800000</v>
      </c>
      <c r="N32" s="3">
        <v>100000</v>
      </c>
      <c r="O32" t="s">
        <v>37</v>
      </c>
    </row>
    <row r="33" spans="1:19" ht="15.75" thickBot="1" x14ac:dyDescent="0.3">
      <c r="E33" s="19" t="s">
        <v>16</v>
      </c>
      <c r="F33" s="2">
        <v>1000000</v>
      </c>
      <c r="G33" s="109">
        <v>0</v>
      </c>
      <c r="H33" s="80">
        <v>1600000</v>
      </c>
      <c r="I33" s="80">
        <v>1300000</v>
      </c>
      <c r="J33" s="109">
        <v>0</v>
      </c>
      <c r="K33" s="80">
        <v>1600000</v>
      </c>
      <c r="L33" s="80">
        <v>1500000</v>
      </c>
      <c r="M33" s="109">
        <v>0</v>
      </c>
      <c r="N33" s="80">
        <v>1600000</v>
      </c>
      <c r="O33" s="111" t="s">
        <v>38</v>
      </c>
      <c r="P33" s="112"/>
      <c r="Q33" s="112"/>
      <c r="R33" s="112"/>
      <c r="S33" s="112"/>
    </row>
    <row r="34" spans="1:19" ht="15.75" customHeight="1" thickBot="1" x14ac:dyDescent="0.3">
      <c r="E34" s="19" t="s">
        <v>17</v>
      </c>
      <c r="F34" s="79">
        <f>IF(F16-F20-F21-F33&gt;F10,F10,F16-F20-F21-F22)</f>
        <v>777676</v>
      </c>
      <c r="G34" s="114">
        <f t="shared" ref="G34:N34" si="3">IF(G16-G20-G21-G33&gt;G10,G10,G16-G20-G21-G22)</f>
        <v>500000</v>
      </c>
      <c r="H34" s="80">
        <f t="shared" si="3"/>
        <v>0</v>
      </c>
      <c r="I34" s="80">
        <f t="shared" si="3"/>
        <v>477676</v>
      </c>
      <c r="J34" s="114">
        <f t="shared" si="3"/>
        <v>500000</v>
      </c>
      <c r="K34" s="80">
        <f t="shared" si="3"/>
        <v>0</v>
      </c>
      <c r="L34" s="80">
        <f t="shared" si="3"/>
        <v>277676</v>
      </c>
      <c r="M34" s="114">
        <f t="shared" si="3"/>
        <v>500000</v>
      </c>
      <c r="N34" s="81">
        <f t="shared" si="3"/>
        <v>0</v>
      </c>
      <c r="O34" s="113" t="s">
        <v>41</v>
      </c>
      <c r="P34" s="113"/>
      <c r="Q34" s="113"/>
      <c r="R34" s="113"/>
      <c r="S34" s="113"/>
    </row>
    <row r="35" spans="1:19" x14ac:dyDescent="0.25">
      <c r="O35" s="113"/>
      <c r="P35" s="113"/>
      <c r="Q35" s="113"/>
      <c r="R35" s="113"/>
      <c r="S35" s="113"/>
    </row>
    <row r="37" spans="1:19" ht="15.75" thickBot="1" x14ac:dyDescent="0.3"/>
    <row r="38" spans="1:19" ht="15.75" thickBot="1" x14ac:dyDescent="0.3">
      <c r="A38" s="52" t="s">
        <v>18</v>
      </c>
      <c r="B38" s="102" t="s">
        <v>40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4"/>
      <c r="O38" s="68"/>
      <c r="P38" s="69"/>
      <c r="Q38" s="65"/>
    </row>
    <row r="39" spans="1:19" x14ac:dyDescent="0.25">
      <c r="A39" s="53"/>
      <c r="B39" s="22" t="s">
        <v>1</v>
      </c>
      <c r="C39" s="23"/>
      <c r="D39" s="23"/>
      <c r="E39" s="23"/>
      <c r="F39" s="22" t="s">
        <v>2</v>
      </c>
      <c r="G39" s="23"/>
      <c r="H39" s="24"/>
      <c r="I39" s="22" t="s">
        <v>3</v>
      </c>
      <c r="J39" s="23"/>
      <c r="K39" s="24"/>
      <c r="L39" s="22" t="s">
        <v>4</v>
      </c>
      <c r="M39" s="23"/>
      <c r="N39" s="24"/>
      <c r="O39" s="42" t="s">
        <v>31</v>
      </c>
      <c r="P39" s="70" t="s">
        <v>5</v>
      </c>
      <c r="Q39" s="70" t="s">
        <v>35</v>
      </c>
      <c r="R39" s="92"/>
      <c r="S39" s="93"/>
    </row>
    <row r="40" spans="1:19" x14ac:dyDescent="0.25">
      <c r="A40" s="53"/>
      <c r="B40" s="31" t="s">
        <v>6</v>
      </c>
      <c r="C40" s="41"/>
      <c r="D40" s="41"/>
      <c r="E40" s="41"/>
      <c r="F40" s="9">
        <v>5577676</v>
      </c>
      <c r="G40" s="1">
        <v>4648063</v>
      </c>
      <c r="H40" s="6">
        <v>3149722</v>
      </c>
      <c r="I40" s="9">
        <v>5577676</v>
      </c>
      <c r="J40" s="1">
        <v>4648063</v>
      </c>
      <c r="K40" s="6">
        <v>3149722</v>
      </c>
      <c r="L40" s="9">
        <v>5577676</v>
      </c>
      <c r="M40" s="1">
        <v>4648063</v>
      </c>
      <c r="N40" s="6">
        <v>3149722</v>
      </c>
      <c r="O40" s="43"/>
      <c r="P40" s="71"/>
      <c r="Q40" s="71"/>
      <c r="R40" s="94"/>
      <c r="S40" s="95"/>
    </row>
    <row r="41" spans="1:19" ht="15.75" thickBot="1" x14ac:dyDescent="0.3">
      <c r="A41" s="53"/>
      <c r="B41" s="31" t="s">
        <v>0</v>
      </c>
      <c r="C41" s="41"/>
      <c r="D41" s="41"/>
      <c r="E41" s="41"/>
      <c r="F41" s="44" t="s">
        <v>7</v>
      </c>
      <c r="G41" s="45"/>
      <c r="H41" s="46"/>
      <c r="I41" s="44" t="s">
        <v>7</v>
      </c>
      <c r="J41" s="45"/>
      <c r="K41" s="46"/>
      <c r="L41" s="44" t="s">
        <v>7</v>
      </c>
      <c r="M41" s="45"/>
      <c r="N41" s="46"/>
      <c r="O41" s="43"/>
      <c r="P41" s="71"/>
      <c r="Q41" s="71"/>
      <c r="R41" s="94"/>
      <c r="S41" s="95"/>
    </row>
    <row r="42" spans="1:19" x14ac:dyDescent="0.25">
      <c r="A42" s="53"/>
      <c r="B42" s="47" t="s">
        <v>8</v>
      </c>
      <c r="C42" s="48"/>
      <c r="D42" s="48"/>
      <c r="E42" s="49"/>
      <c r="F42" s="50" t="s">
        <v>9</v>
      </c>
      <c r="G42" s="29" t="s">
        <v>10</v>
      </c>
      <c r="H42" s="25" t="s">
        <v>11</v>
      </c>
      <c r="I42" s="27" t="s">
        <v>9</v>
      </c>
      <c r="J42" s="29" t="s">
        <v>10</v>
      </c>
      <c r="K42" s="25" t="s">
        <v>11</v>
      </c>
      <c r="L42" s="27" t="s">
        <v>9</v>
      </c>
      <c r="M42" s="29" t="s">
        <v>10</v>
      </c>
      <c r="N42" s="25" t="s">
        <v>11</v>
      </c>
      <c r="O42" s="43"/>
      <c r="P42" s="71"/>
      <c r="Q42" s="96"/>
      <c r="R42" s="97"/>
      <c r="S42" s="98"/>
    </row>
    <row r="43" spans="1:19" ht="15.75" thickBot="1" x14ac:dyDescent="0.3">
      <c r="A43" s="54"/>
      <c r="B43" s="12" t="s">
        <v>12</v>
      </c>
      <c r="C43" s="13" t="s">
        <v>9</v>
      </c>
      <c r="D43" s="13" t="s">
        <v>10</v>
      </c>
      <c r="E43" s="14" t="s">
        <v>11</v>
      </c>
      <c r="F43" s="51"/>
      <c r="G43" s="30"/>
      <c r="H43" s="26"/>
      <c r="I43" s="28"/>
      <c r="J43" s="30"/>
      <c r="K43" s="26"/>
      <c r="L43" s="28"/>
      <c r="M43" s="30"/>
      <c r="N43" s="26"/>
      <c r="O43" s="43"/>
      <c r="P43" s="72"/>
      <c r="Q43" s="73" t="s">
        <v>24</v>
      </c>
      <c r="R43" s="74" t="s">
        <v>25</v>
      </c>
      <c r="S43" s="75" t="s">
        <v>26</v>
      </c>
    </row>
    <row r="44" spans="1:19" ht="15.75" thickBot="1" x14ac:dyDescent="0.3">
      <c r="A44" s="21" t="s">
        <v>13</v>
      </c>
      <c r="B44" s="22" t="s">
        <v>14</v>
      </c>
      <c r="C44" s="62">
        <v>4</v>
      </c>
      <c r="D44" s="62">
        <v>5</v>
      </c>
      <c r="E44" s="89">
        <v>3</v>
      </c>
      <c r="F44" s="4">
        <v>1600000</v>
      </c>
      <c r="G44" s="4">
        <v>1600000</v>
      </c>
      <c r="H44" s="5">
        <v>0</v>
      </c>
      <c r="I44" s="4">
        <v>1600000</v>
      </c>
      <c r="J44" s="4">
        <v>1600000</v>
      </c>
      <c r="K44" s="5">
        <v>0</v>
      </c>
      <c r="L44" s="4">
        <v>1600000</v>
      </c>
      <c r="M44" s="4">
        <v>1600000</v>
      </c>
      <c r="N44" s="5">
        <v>0</v>
      </c>
      <c r="O44" s="20">
        <f>$C$7*(F44+I44+L44)+$D$7*(G44+J44+M44)+$E$7*(H44+K44+N44)</f>
        <v>43200000</v>
      </c>
      <c r="P44" s="66">
        <f>RANK(O44,$O$44:$O$47,0)</f>
        <v>2</v>
      </c>
      <c r="Q44" s="76" t="s">
        <v>22</v>
      </c>
      <c r="R44" s="82" t="s">
        <v>22</v>
      </c>
      <c r="S44" s="83" t="s">
        <v>22</v>
      </c>
    </row>
    <row r="45" spans="1:19" ht="15.75" thickBot="1" x14ac:dyDescent="0.3">
      <c r="A45" s="21" t="s">
        <v>15</v>
      </c>
      <c r="B45" s="31"/>
      <c r="C45" s="63"/>
      <c r="D45" s="63"/>
      <c r="E45" s="90"/>
      <c r="F45" s="2">
        <v>2000000</v>
      </c>
      <c r="G45" s="2">
        <v>2000000</v>
      </c>
      <c r="H45" s="3">
        <v>0</v>
      </c>
      <c r="I45" s="2">
        <v>2000000</v>
      </c>
      <c r="J45" s="2">
        <v>2000000</v>
      </c>
      <c r="K45" s="3">
        <v>0</v>
      </c>
      <c r="L45" s="2">
        <v>2000000</v>
      </c>
      <c r="M45" s="2">
        <v>2000000</v>
      </c>
      <c r="N45" s="3">
        <v>0</v>
      </c>
      <c r="O45" s="15">
        <f t="shared" ref="O45:O47" si="4">$C$7*(F45+I45+L45)+$D$7*(G45+J45+M45)+$E$7*(H45+K45+N45)</f>
        <v>54000000</v>
      </c>
      <c r="P45" s="66">
        <f t="shared" ref="P45:P47" si="5">RANK(O45,$O$44:$O$47,0)</f>
        <v>1</v>
      </c>
      <c r="Q45" s="77" t="s">
        <v>22</v>
      </c>
      <c r="R45" s="84" t="s">
        <v>22</v>
      </c>
      <c r="S45" s="85" t="s">
        <v>22</v>
      </c>
    </row>
    <row r="46" spans="1:19" ht="15.75" thickBot="1" x14ac:dyDescent="0.3">
      <c r="A46" s="21" t="s">
        <v>16</v>
      </c>
      <c r="B46" s="31"/>
      <c r="C46" s="63"/>
      <c r="D46" s="63"/>
      <c r="E46" s="90"/>
      <c r="F46" s="2">
        <v>200000</v>
      </c>
      <c r="G46" s="2">
        <v>400000</v>
      </c>
      <c r="H46" s="3">
        <v>500000</v>
      </c>
      <c r="I46" s="2">
        <v>200000</v>
      </c>
      <c r="J46" s="2">
        <v>400000</v>
      </c>
      <c r="K46" s="3">
        <v>500000</v>
      </c>
      <c r="L46" s="2">
        <v>200000</v>
      </c>
      <c r="M46" s="2">
        <v>400000</v>
      </c>
      <c r="N46" s="3">
        <v>500000</v>
      </c>
      <c r="O46" s="20">
        <f t="shared" si="4"/>
        <v>12900000</v>
      </c>
      <c r="P46" s="66">
        <f t="shared" si="5"/>
        <v>3</v>
      </c>
      <c r="Q46" s="77" t="s">
        <v>21</v>
      </c>
      <c r="R46" s="84" t="s">
        <v>21</v>
      </c>
      <c r="S46" s="85" t="s">
        <v>22</v>
      </c>
    </row>
    <row r="47" spans="1:19" ht="15.75" thickBot="1" x14ac:dyDescent="0.3">
      <c r="A47" s="21" t="s">
        <v>17</v>
      </c>
      <c r="B47" s="88"/>
      <c r="C47" s="64"/>
      <c r="D47" s="64"/>
      <c r="E47" s="91"/>
      <c r="F47" s="2">
        <v>200000</v>
      </c>
      <c r="G47" s="2">
        <v>100000</v>
      </c>
      <c r="H47" s="3">
        <v>0</v>
      </c>
      <c r="I47" s="2">
        <v>200000</v>
      </c>
      <c r="J47" s="2">
        <v>100000</v>
      </c>
      <c r="K47" s="3">
        <v>0</v>
      </c>
      <c r="L47" s="2">
        <v>200000</v>
      </c>
      <c r="M47" s="2">
        <v>100000</v>
      </c>
      <c r="N47" s="18">
        <v>0</v>
      </c>
      <c r="O47" s="20">
        <f t="shared" si="4"/>
        <v>3900000</v>
      </c>
      <c r="P47" s="55">
        <f t="shared" si="5"/>
        <v>4</v>
      </c>
      <c r="Q47" s="78" t="s">
        <v>21</v>
      </c>
      <c r="R47" s="86" t="s">
        <v>21</v>
      </c>
      <c r="S47" s="87" t="s">
        <v>21</v>
      </c>
    </row>
    <row r="48" spans="1:19" ht="15.75" thickBot="1" x14ac:dyDescent="0.3">
      <c r="A48" s="55" t="s">
        <v>20</v>
      </c>
      <c r="B48" s="56"/>
      <c r="C48" s="57"/>
      <c r="D48" s="57"/>
      <c r="E48" s="58"/>
      <c r="F48" s="2">
        <f>SUM(F44:F47)</f>
        <v>4000000</v>
      </c>
      <c r="G48" s="2">
        <f t="shared" ref="G48" si="6">SUM(G44:G47)</f>
        <v>4100000</v>
      </c>
      <c r="H48" s="3">
        <f t="shared" ref="H48" si="7">SUM(H44:H47)</f>
        <v>500000</v>
      </c>
      <c r="I48" s="2">
        <f t="shared" ref="I48" si="8">SUM(I44:I47)</f>
        <v>4000000</v>
      </c>
      <c r="J48" s="2">
        <f t="shared" ref="J48" si="9">SUM(J44:J47)</f>
        <v>4100000</v>
      </c>
      <c r="K48" s="3">
        <f t="shared" ref="K48" si="10">SUM(K44:K47)</f>
        <v>500000</v>
      </c>
      <c r="L48" s="2">
        <f t="shared" ref="L48" si="11">SUM(L44:L47)</f>
        <v>4000000</v>
      </c>
      <c r="M48" s="2">
        <f t="shared" ref="M48" si="12">SUM(M44:M47)</f>
        <v>4100000</v>
      </c>
      <c r="N48" s="3">
        <f t="shared" ref="N48" si="13">SUM(N44:N47)</f>
        <v>500000</v>
      </c>
    </row>
    <row r="49" spans="1:15" ht="15.75" thickBot="1" x14ac:dyDescent="0.3">
      <c r="A49" s="55" t="s">
        <v>19</v>
      </c>
      <c r="B49" s="56"/>
      <c r="C49" s="57"/>
      <c r="D49" s="57"/>
      <c r="E49" s="57"/>
      <c r="F49" s="61" t="str">
        <f>IF(F48&gt;F40,"Yes","No")</f>
        <v>No</v>
      </c>
      <c r="G49" s="59" t="str">
        <f>IF(G48&gt;G40,"Yes","No")</f>
        <v>No</v>
      </c>
      <c r="H49" s="59" t="str">
        <f>IF(H48&gt;H40,"Yes","No")</f>
        <v>No</v>
      </c>
      <c r="I49" s="59" t="str">
        <f>IF(I48&gt;I40,"Yes","No")</f>
        <v>No</v>
      </c>
      <c r="J49" s="59" t="str">
        <f>IF(J48&gt;J40,"Yes","No")</f>
        <v>No</v>
      </c>
      <c r="K49" s="59" t="str">
        <f>IF(K48&gt;K40,"Yes","No")</f>
        <v>No</v>
      </c>
      <c r="L49" s="59" t="str">
        <f>IF(L48&gt;L40,"Yes","No")</f>
        <v>No</v>
      </c>
      <c r="M49" s="59" t="str">
        <f>IF(M48&gt;M40,"Yes","No")</f>
        <v>No</v>
      </c>
      <c r="N49" s="60" t="str">
        <f>IF(N48&gt;N40,"Yes","No")</f>
        <v>No</v>
      </c>
    </row>
    <row r="50" spans="1:15" ht="15.75" thickBot="1" x14ac:dyDescent="0.3"/>
    <row r="51" spans="1:15" ht="15.75" thickBot="1" x14ac:dyDescent="0.3">
      <c r="E51" s="10"/>
      <c r="F51" s="35" t="s">
        <v>32</v>
      </c>
      <c r="G51" s="36"/>
      <c r="H51" s="36"/>
      <c r="I51" s="36"/>
      <c r="J51" s="36"/>
      <c r="K51" s="36"/>
      <c r="L51" s="36"/>
      <c r="M51" s="36"/>
      <c r="N51" s="37"/>
    </row>
    <row r="52" spans="1:15" x14ac:dyDescent="0.25">
      <c r="E52" s="105" t="s">
        <v>27</v>
      </c>
      <c r="F52" s="22" t="s">
        <v>2</v>
      </c>
      <c r="G52" s="23"/>
      <c r="H52" s="24"/>
      <c r="I52" s="22" t="s">
        <v>3</v>
      </c>
      <c r="J52" s="23"/>
      <c r="K52" s="24"/>
      <c r="L52" s="22" t="s">
        <v>4</v>
      </c>
      <c r="M52" s="23"/>
      <c r="N52" s="24"/>
    </row>
    <row r="53" spans="1:15" x14ac:dyDescent="0.25">
      <c r="E53" s="106"/>
      <c r="F53" s="9">
        <v>5577676</v>
      </c>
      <c r="G53" s="1">
        <v>4648063</v>
      </c>
      <c r="H53" s="6">
        <v>3149722</v>
      </c>
      <c r="I53" s="9">
        <v>5577676</v>
      </c>
      <c r="J53" s="1">
        <v>4648063</v>
      </c>
      <c r="K53" s="6">
        <v>3149722</v>
      </c>
      <c r="L53" s="9">
        <v>5577676</v>
      </c>
      <c r="M53" s="1">
        <v>4648063</v>
      </c>
      <c r="N53" s="6">
        <v>3149722</v>
      </c>
    </row>
    <row r="54" spans="1:15" ht="15.75" thickBot="1" x14ac:dyDescent="0.3">
      <c r="E54" s="106"/>
      <c r="F54" s="38" t="s">
        <v>23</v>
      </c>
      <c r="G54" s="39"/>
      <c r="H54" s="40"/>
      <c r="I54" s="38" t="s">
        <v>23</v>
      </c>
      <c r="J54" s="39"/>
      <c r="K54" s="40"/>
      <c r="L54" s="38" t="s">
        <v>23</v>
      </c>
      <c r="M54" s="39"/>
      <c r="N54" s="40"/>
    </row>
    <row r="55" spans="1:15" x14ac:dyDescent="0.25">
      <c r="E55" s="106"/>
      <c r="F55" s="22" t="s">
        <v>9</v>
      </c>
      <c r="G55" s="32" t="s">
        <v>10</v>
      </c>
      <c r="H55" s="24" t="s">
        <v>11</v>
      </c>
      <c r="I55" s="22" t="s">
        <v>9</v>
      </c>
      <c r="J55" s="32" t="s">
        <v>10</v>
      </c>
      <c r="K55" s="24" t="s">
        <v>11</v>
      </c>
      <c r="L55" s="22" t="s">
        <v>9</v>
      </c>
      <c r="M55" s="32" t="s">
        <v>10</v>
      </c>
      <c r="N55" s="24" t="s">
        <v>11</v>
      </c>
    </row>
    <row r="56" spans="1:15" ht="15.75" thickBot="1" x14ac:dyDescent="0.3">
      <c r="E56" s="106"/>
      <c r="F56" s="31"/>
      <c r="G56" s="33"/>
      <c r="H56" s="34"/>
      <c r="I56" s="31"/>
      <c r="J56" s="33"/>
      <c r="K56" s="34"/>
      <c r="L56" s="31"/>
      <c r="M56" s="33"/>
      <c r="N56" s="34"/>
    </row>
    <row r="57" spans="1:15" ht="15.75" thickBot="1" x14ac:dyDescent="0.3">
      <c r="E57" s="19" t="s">
        <v>13</v>
      </c>
      <c r="F57" s="7">
        <v>1600000</v>
      </c>
      <c r="G57" s="2">
        <v>1600000</v>
      </c>
      <c r="H57" s="3">
        <v>0</v>
      </c>
      <c r="I57" s="2">
        <v>1600000</v>
      </c>
      <c r="J57" s="2">
        <v>1600000</v>
      </c>
      <c r="K57" s="3">
        <v>0</v>
      </c>
      <c r="L57" s="2">
        <v>1600000</v>
      </c>
      <c r="M57" s="2">
        <v>1600000</v>
      </c>
      <c r="N57" s="3">
        <v>0</v>
      </c>
      <c r="O57" t="s">
        <v>33</v>
      </c>
    </row>
    <row r="58" spans="1:15" ht="15.75" thickBot="1" x14ac:dyDescent="0.3">
      <c r="E58" s="67" t="s">
        <v>15</v>
      </c>
      <c r="F58" s="7">
        <v>2000000</v>
      </c>
      <c r="G58" s="2">
        <v>2000000</v>
      </c>
      <c r="H58" s="3">
        <v>0</v>
      </c>
      <c r="I58" s="2">
        <v>2000000</v>
      </c>
      <c r="J58" s="2">
        <v>2000000</v>
      </c>
      <c r="K58" s="3">
        <v>0</v>
      </c>
      <c r="L58" s="2">
        <v>2000000</v>
      </c>
      <c r="M58" s="2">
        <v>2000000</v>
      </c>
      <c r="N58" s="3">
        <v>0</v>
      </c>
      <c r="O58" t="s">
        <v>33</v>
      </c>
    </row>
    <row r="59" spans="1:15" ht="15.75" thickBot="1" x14ac:dyDescent="0.3">
      <c r="E59" s="19" t="s">
        <v>16</v>
      </c>
      <c r="F59" s="7">
        <v>200000</v>
      </c>
      <c r="G59" s="2">
        <v>400000</v>
      </c>
      <c r="H59" s="3">
        <v>500000</v>
      </c>
      <c r="I59" s="2">
        <v>200000</v>
      </c>
      <c r="J59" s="2">
        <v>400000</v>
      </c>
      <c r="K59" s="3">
        <v>500000</v>
      </c>
      <c r="L59" s="2">
        <v>200000</v>
      </c>
      <c r="M59" s="2">
        <v>400000</v>
      </c>
      <c r="N59" s="3">
        <v>500000</v>
      </c>
      <c r="O59" t="s">
        <v>33</v>
      </c>
    </row>
    <row r="60" spans="1:15" ht="15.75" thickBot="1" x14ac:dyDescent="0.3">
      <c r="E60" s="19" t="s">
        <v>17</v>
      </c>
      <c r="F60" s="16">
        <v>200000</v>
      </c>
      <c r="G60" s="17">
        <v>100000</v>
      </c>
      <c r="H60" s="18">
        <v>0</v>
      </c>
      <c r="I60" s="17">
        <v>200000</v>
      </c>
      <c r="J60" s="17">
        <v>100000</v>
      </c>
      <c r="K60" s="18">
        <v>0</v>
      </c>
      <c r="L60" s="17">
        <v>200000</v>
      </c>
      <c r="M60" s="17">
        <v>100000</v>
      </c>
      <c r="N60" s="18">
        <v>0</v>
      </c>
      <c r="O60" t="s">
        <v>39</v>
      </c>
    </row>
    <row r="61" spans="1:15" ht="15.75" thickBot="1" x14ac:dyDescent="0.3"/>
    <row r="62" spans="1:15" ht="15.75" thickBot="1" x14ac:dyDescent="0.3">
      <c r="E62" s="10"/>
      <c r="F62" s="35" t="s">
        <v>29</v>
      </c>
      <c r="G62" s="36"/>
      <c r="H62" s="36"/>
      <c r="I62" s="36"/>
      <c r="J62" s="36"/>
      <c r="K62" s="36"/>
      <c r="L62" s="36"/>
      <c r="M62" s="36"/>
      <c r="N62" s="37"/>
    </row>
    <row r="63" spans="1:15" x14ac:dyDescent="0.25">
      <c r="E63" s="105" t="s">
        <v>28</v>
      </c>
      <c r="F63" s="22" t="s">
        <v>2</v>
      </c>
      <c r="G63" s="23"/>
      <c r="H63" s="24"/>
      <c r="I63" s="22" t="s">
        <v>3</v>
      </c>
      <c r="J63" s="23"/>
      <c r="K63" s="24"/>
      <c r="L63" s="22" t="s">
        <v>4</v>
      </c>
      <c r="M63" s="23"/>
      <c r="N63" s="24"/>
    </row>
    <row r="64" spans="1:15" x14ac:dyDescent="0.25">
      <c r="E64" s="106"/>
      <c r="F64" s="9">
        <v>5577676</v>
      </c>
      <c r="G64" s="1">
        <v>4648063</v>
      </c>
      <c r="H64" s="6">
        <v>3149722</v>
      </c>
      <c r="I64" s="9">
        <v>5577676</v>
      </c>
      <c r="J64" s="1">
        <v>4648063</v>
      </c>
      <c r="K64" s="6">
        <v>3149722</v>
      </c>
      <c r="L64" s="9">
        <v>5577676</v>
      </c>
      <c r="M64" s="1">
        <v>4648063</v>
      </c>
      <c r="N64" s="6">
        <v>3149722</v>
      </c>
    </row>
    <row r="65" spans="5:15" ht="15.75" thickBot="1" x14ac:dyDescent="0.3">
      <c r="E65" s="106"/>
      <c r="F65" s="38" t="s">
        <v>23</v>
      </c>
      <c r="G65" s="39"/>
      <c r="H65" s="40"/>
      <c r="I65" s="38" t="s">
        <v>23</v>
      </c>
      <c r="J65" s="39"/>
      <c r="K65" s="40"/>
      <c r="L65" s="38" t="s">
        <v>23</v>
      </c>
      <c r="M65" s="39"/>
      <c r="N65" s="40"/>
    </row>
    <row r="66" spans="5:15" x14ac:dyDescent="0.25">
      <c r="E66" s="106"/>
      <c r="F66" s="22" t="s">
        <v>9</v>
      </c>
      <c r="G66" s="32" t="s">
        <v>10</v>
      </c>
      <c r="H66" s="24" t="s">
        <v>11</v>
      </c>
      <c r="I66" s="22" t="s">
        <v>9</v>
      </c>
      <c r="J66" s="32" t="s">
        <v>10</v>
      </c>
      <c r="K66" s="24" t="s">
        <v>11</v>
      </c>
      <c r="L66" s="22" t="s">
        <v>9</v>
      </c>
      <c r="M66" s="32" t="s">
        <v>10</v>
      </c>
      <c r="N66" s="24" t="s">
        <v>11</v>
      </c>
    </row>
    <row r="67" spans="5:15" ht="15.75" thickBot="1" x14ac:dyDescent="0.3">
      <c r="E67" s="106"/>
      <c r="F67" s="31"/>
      <c r="G67" s="33"/>
      <c r="H67" s="34"/>
      <c r="I67" s="31"/>
      <c r="J67" s="33"/>
      <c r="K67" s="34"/>
      <c r="L67" s="31"/>
      <c r="M67" s="33"/>
      <c r="N67" s="34"/>
    </row>
    <row r="68" spans="5:15" ht="15.75" thickBot="1" x14ac:dyDescent="0.3">
      <c r="E68" s="19" t="s">
        <v>13</v>
      </c>
      <c r="F68" s="7">
        <v>1600000</v>
      </c>
      <c r="G68" s="2">
        <v>1600000</v>
      </c>
      <c r="H68" s="3">
        <v>0</v>
      </c>
      <c r="I68" s="2">
        <v>1600000</v>
      </c>
      <c r="J68" s="2">
        <v>1600000</v>
      </c>
      <c r="K68" s="3">
        <v>0</v>
      </c>
      <c r="L68" s="2">
        <v>1600000</v>
      </c>
      <c r="M68" s="2">
        <v>1600000</v>
      </c>
      <c r="N68" s="3">
        <v>0</v>
      </c>
      <c r="O68" t="s">
        <v>37</v>
      </c>
    </row>
    <row r="69" spans="5:15" ht="15.75" thickBot="1" x14ac:dyDescent="0.3">
      <c r="E69" s="67" t="s">
        <v>15</v>
      </c>
      <c r="F69" s="7">
        <v>2000000</v>
      </c>
      <c r="G69" s="2">
        <v>2000000</v>
      </c>
      <c r="H69" s="3">
        <v>0</v>
      </c>
      <c r="I69" s="2">
        <v>2000000</v>
      </c>
      <c r="J69" s="2">
        <v>2000000</v>
      </c>
      <c r="K69" s="3">
        <v>0</v>
      </c>
      <c r="L69" s="2">
        <v>2000000</v>
      </c>
      <c r="M69" s="2">
        <v>2000000</v>
      </c>
      <c r="N69" s="3">
        <v>0</v>
      </c>
      <c r="O69" t="s">
        <v>37</v>
      </c>
    </row>
    <row r="70" spans="5:15" ht="15.75" thickBot="1" x14ac:dyDescent="0.3">
      <c r="E70" s="19" t="s">
        <v>16</v>
      </c>
      <c r="F70" s="7">
        <v>200000</v>
      </c>
      <c r="G70" s="2">
        <v>400000</v>
      </c>
      <c r="H70" s="3">
        <v>500000</v>
      </c>
      <c r="I70" s="2">
        <v>200000</v>
      </c>
      <c r="J70" s="2">
        <v>400000</v>
      </c>
      <c r="K70" s="3">
        <v>500000</v>
      </c>
      <c r="L70" s="2">
        <v>200000</v>
      </c>
      <c r="M70" s="2">
        <v>400000</v>
      </c>
      <c r="N70" s="3">
        <v>500000</v>
      </c>
      <c r="O70" t="s">
        <v>37</v>
      </c>
    </row>
    <row r="71" spans="5:15" ht="15.75" thickBot="1" x14ac:dyDescent="0.3">
      <c r="E71" s="19" t="s">
        <v>17</v>
      </c>
      <c r="F71" s="16">
        <v>200000</v>
      </c>
      <c r="G71" s="17">
        <v>100000</v>
      </c>
      <c r="H71" s="18">
        <v>0</v>
      </c>
      <c r="I71" s="17">
        <v>200000</v>
      </c>
      <c r="J71" s="17">
        <v>100000</v>
      </c>
      <c r="K71" s="18">
        <v>0</v>
      </c>
      <c r="L71" s="17">
        <v>200000</v>
      </c>
      <c r="M71" s="17">
        <v>100000</v>
      </c>
      <c r="N71" s="18">
        <v>0</v>
      </c>
      <c r="O71" t="s">
        <v>39</v>
      </c>
    </row>
  </sheetData>
  <mergeCells count="130">
    <mergeCell ref="O33:S33"/>
    <mergeCell ref="L66:L67"/>
    <mergeCell ref="M66:M67"/>
    <mergeCell ref="N66:N67"/>
    <mergeCell ref="O34:S35"/>
    <mergeCell ref="M55:M56"/>
    <mergeCell ref="N55:N56"/>
    <mergeCell ref="F62:N62"/>
    <mergeCell ref="E63:E67"/>
    <mergeCell ref="F63:H63"/>
    <mergeCell ref="I63:K63"/>
    <mergeCell ref="L63:N63"/>
    <mergeCell ref="F65:H65"/>
    <mergeCell ref="I65:K65"/>
    <mergeCell ref="L65:N65"/>
    <mergeCell ref="F66:F67"/>
    <mergeCell ref="G66:G67"/>
    <mergeCell ref="H66:H67"/>
    <mergeCell ref="I66:I67"/>
    <mergeCell ref="J66:J67"/>
    <mergeCell ref="K66:K67"/>
    <mergeCell ref="B49:E49"/>
    <mergeCell ref="F51:N51"/>
    <mergeCell ref="E52:E56"/>
    <mergeCell ref="F52:H52"/>
    <mergeCell ref="I52:K52"/>
    <mergeCell ref="L52:N52"/>
    <mergeCell ref="F54:H54"/>
    <mergeCell ref="I54:K54"/>
    <mergeCell ref="L54:N54"/>
    <mergeCell ref="F55:F56"/>
    <mergeCell ref="G55:G56"/>
    <mergeCell ref="H55:H56"/>
    <mergeCell ref="I55:I56"/>
    <mergeCell ref="J55:J56"/>
    <mergeCell ref="K55:K56"/>
    <mergeCell ref="L55:L56"/>
    <mergeCell ref="B44:B47"/>
    <mergeCell ref="C44:C47"/>
    <mergeCell ref="D44:D47"/>
    <mergeCell ref="E44:E47"/>
    <mergeCell ref="B48:E48"/>
    <mergeCell ref="O39:O43"/>
    <mergeCell ref="P39:P43"/>
    <mergeCell ref="Q39:S42"/>
    <mergeCell ref="B40:E40"/>
    <mergeCell ref="B41:E41"/>
    <mergeCell ref="F41:H41"/>
    <mergeCell ref="I41:K41"/>
    <mergeCell ref="L41:N41"/>
    <mergeCell ref="B42:E42"/>
    <mergeCell ref="F42:F43"/>
    <mergeCell ref="G42:G43"/>
    <mergeCell ref="H42:H43"/>
    <mergeCell ref="I42:I43"/>
    <mergeCell ref="J42:J43"/>
    <mergeCell ref="K42:K43"/>
    <mergeCell ref="L42:L43"/>
    <mergeCell ref="A38:A43"/>
    <mergeCell ref="B38:N38"/>
    <mergeCell ref="B39:E39"/>
    <mergeCell ref="F39:H39"/>
    <mergeCell ref="I39:K39"/>
    <mergeCell ref="L39:N39"/>
    <mergeCell ref="M42:M43"/>
    <mergeCell ref="N42:N43"/>
    <mergeCell ref="K29:K30"/>
    <mergeCell ref="L29:L30"/>
    <mergeCell ref="M29:M30"/>
    <mergeCell ref="N29:N30"/>
    <mergeCell ref="B7:B10"/>
    <mergeCell ref="C7:C10"/>
    <mergeCell ref="D7:D10"/>
    <mergeCell ref="E7:E10"/>
    <mergeCell ref="B1:N1"/>
    <mergeCell ref="Q2:S5"/>
    <mergeCell ref="F25:N25"/>
    <mergeCell ref="E26:E30"/>
    <mergeCell ref="F26:H26"/>
    <mergeCell ref="I26:K26"/>
    <mergeCell ref="L26:N26"/>
    <mergeCell ref="F28:H28"/>
    <mergeCell ref="I28:K28"/>
    <mergeCell ref="L28:N28"/>
    <mergeCell ref="F29:F30"/>
    <mergeCell ref="G29:G30"/>
    <mergeCell ref="H29:H30"/>
    <mergeCell ref="I29:I30"/>
    <mergeCell ref="J29:J30"/>
    <mergeCell ref="L18:L19"/>
    <mergeCell ref="M18:M19"/>
    <mergeCell ref="N18:N19"/>
    <mergeCell ref="J18:J19"/>
    <mergeCell ref="K18:K19"/>
    <mergeCell ref="B4:E4"/>
    <mergeCell ref="B5:E5"/>
    <mergeCell ref="F5:F6"/>
    <mergeCell ref="G5:G6"/>
    <mergeCell ref="H5:H6"/>
    <mergeCell ref="I18:I19"/>
    <mergeCell ref="A1:A6"/>
    <mergeCell ref="F14:N14"/>
    <mergeCell ref="F17:H17"/>
    <mergeCell ref="I17:K17"/>
    <mergeCell ref="L17:N17"/>
    <mergeCell ref="I15:K15"/>
    <mergeCell ref="L15:N15"/>
    <mergeCell ref="F15:H15"/>
    <mergeCell ref="B2:E2"/>
    <mergeCell ref="B3:E3"/>
    <mergeCell ref="E15:E19"/>
    <mergeCell ref="P2:P6"/>
    <mergeCell ref="O2:O6"/>
    <mergeCell ref="F18:F19"/>
    <mergeCell ref="G18:G19"/>
    <mergeCell ref="H18:H19"/>
    <mergeCell ref="I5:I6"/>
    <mergeCell ref="J5:J6"/>
    <mergeCell ref="B11:E11"/>
    <mergeCell ref="B12:E12"/>
    <mergeCell ref="F2:H2"/>
    <mergeCell ref="I2:K2"/>
    <mergeCell ref="L2:N2"/>
    <mergeCell ref="K5:K6"/>
    <mergeCell ref="L5:L6"/>
    <mergeCell ref="M5:M6"/>
    <mergeCell ref="N5:N6"/>
    <mergeCell ref="F4:H4"/>
    <mergeCell ref="I4:K4"/>
    <mergeCell ref="L4:N4"/>
  </mergeCells>
  <pageMargins left="0.7" right="0.7" top="0.78740157499999996" bottom="0.78740157499999996" header="0.3" footer="0.3"/>
  <pageSetup paperSize="8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98F6A0CE5208C468016DA26451A00BA" ma:contentTypeVersion="0" ma:contentTypeDescription="Új dokumentum létrehozása." ma:contentTypeScope="" ma:versionID="4fd1ba439671a0b4634b2bdc296177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272c3706e31d85aa278778a1025862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5E632-9F4C-49DD-98BE-CA4BE7C6F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3E40FE-62C7-4CA4-A5D5-D330C0E03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2F750-A837-4090-9F3A-0FC712548E73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Pöstinger, Claudia</dc:creator>
  <cp:lastModifiedBy>Szerző</cp:lastModifiedBy>
  <cp:lastPrinted>2016-10-11T12:08:32Z</cp:lastPrinted>
  <dcterms:created xsi:type="dcterms:W3CDTF">2016-10-06T07:40:50Z</dcterms:created>
  <dcterms:modified xsi:type="dcterms:W3CDTF">2016-11-18T14:35:46Z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0x010100E98F6A0CE5208C468016DA26451A00BA</vt:lpwstr>
  </property>
</Properties>
</file>